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"/>
    </mc:Choice>
  </mc:AlternateContent>
  <bookViews>
    <workbookView xWindow="0" yWindow="0" windowWidth="28800" windowHeight="12330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5" l="1"/>
  <c r="N42" i="4"/>
  <c r="M42" i="4"/>
  <c r="K42" i="4"/>
  <c r="J42" i="4"/>
  <c r="I42" i="4"/>
  <c r="G42" i="4"/>
  <c r="F42" i="4"/>
  <c r="Q42" i="4" s="1"/>
  <c r="E42" i="4"/>
  <c r="C42" i="4"/>
  <c r="Q41" i="4"/>
  <c r="P41" i="4"/>
  <c r="O41" i="4"/>
  <c r="H41" i="4" s="1"/>
  <c r="L41" i="4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15" i="6" s="1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O40" i="6" s="1"/>
  <c r="Q3" i="6"/>
  <c r="P4" i="6"/>
  <c r="P5" i="6"/>
  <c r="P6" i="6"/>
  <c r="P7" i="6"/>
  <c r="P8" i="6"/>
  <c r="P9" i="6"/>
  <c r="P10" i="6"/>
  <c r="P11" i="6"/>
  <c r="P12" i="6"/>
  <c r="P13" i="6"/>
  <c r="P14" i="6"/>
  <c r="P3" i="6"/>
  <c r="H34" i="4" l="1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T23" i="15"/>
  <c r="S23" i="15"/>
  <c r="R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Q23" i="3" l="1"/>
  <c r="R23" i="3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<sst xmlns="http://schemas.openxmlformats.org/spreadsheetml/2006/main" count="739" uniqueCount="142">
  <si>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</si>
  <si>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</si>
  <si>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</si>
  <si>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</si>
  <si>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</si>
  <si>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</si>
  <si>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</si>
  <si>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</si>
  <si>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</si>
  <si>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</si>
  <si>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</si>
  <si>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</si>
  <si>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</si>
  <si>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</si>
  <si>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</si>
  <si>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</si>
  <si>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</si>
  <si>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</si>
  <si>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</si>
  <si>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</si>
  <si>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</si>
  <si>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</si>
  <si>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</si>
  <si>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</si>
  <si>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</si>
  <si>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</si>
  <si>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</si>
  <si>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</si>
  <si>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</si>
  <si>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</si>
  <si>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</si>
  <si>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</si>
  <si>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</si>
  <si>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</si>
  <si>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</si>
  <si>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</si>
  <si>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</si>
  <si>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</si>
  <si>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</si>
  <si>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</si>
  <si>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</si>
  <si>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</si>
  <si>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</si>
  <si>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</si>
  <si>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</si>
  <si>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</si>
  <si>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</si>
  <si>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</si>
  <si>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</si>
  <si>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</si>
  <si>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</si>
  <si>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</si>
  <si>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</si>
  <si>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</si>
  <si>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</si>
  <si>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</si>
  <si>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</si>
  <si>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</si>
  <si>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</si>
  <si>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</si>
  <si>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</si>
  <si>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</si>
  <si>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</si>
  <si>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</si>
  <si>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</si>
  <si>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</si>
  <si>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</si>
  <si>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</si>
  <si>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</si>
  <si>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</si>
  <si>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</si>
  <si>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</si>
  <si>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</si>
  <si>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</si>
  <si>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</si>
  <si>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</si>
  <si>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</si>
  <si>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</si>
  <si>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</si>
  <si>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</si>
  <si>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</si>
  <si>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</si>
  <si>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</si>
  <si>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</si>
  <si>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</si>
  <si>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</si>
  <si>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</si>
  <si>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</si>
  <si>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</si>
  <si>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</si>
  <si>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</si>
  <si>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</si>
  <si>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</si>
  <si>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</si>
  <si>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</si>
  <si>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</si>
  <si>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</si>
  <si>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</si>
  <si>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</si>
  <si>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</si>
  <si>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</si>
  <si>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</si>
  <si>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</si>
  <si>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</si>
  <si>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</si>
  <si>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</si>
  <si>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</si>
  <si>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</si>
  <si>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</si>
  <si>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</si>
  <si>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</si>
  <si>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</si>
  <si>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</si>
  <si>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</si>
  <si>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</si>
  <si>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</si>
  <si>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</si>
  <si>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</si>
  <si>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</si>
  <si>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</si>
  <si>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</si>
  <si>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</si>
  <si>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</si>
  <si>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</si>
  <si>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</si>
  <si>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</si>
  <si>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</si>
  <si>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</si>
  <si>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</si>
  <si>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</si>
  <si>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</si>
  <si>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</si>
  <si>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</si>
  <si>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</si>
  <si>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</si>
  <si>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</si>
  <si>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</si>
  <si>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- 12.05.23г.)</t>
  </si>
  <si>
    <t>Подписанные в разрезе регионов 2023 г</t>
  </si>
  <si>
    <t>Подписанные в разрезе регионов 2023г.</t>
  </si>
  <si>
    <t>Данные по выданным договорам гарантии в рамках  
первого направления ГП ДКБ 2025
 (отчет за период с 10.05.23г. - 12.05.23г.)</t>
  </si>
  <si>
    <t>Данные по субьектности  с 10.05.2023г. по 12.05.2023г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</si>
</sst>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2" t="s">
        <v>15</v>
      </c>
      <c r="B1" s="242"/>
      <c r="C1" s="242"/>
      <c r="D1" s="242"/>
      <c r="E1" s="242"/>
      <c r="F1" s="17"/>
      <c r="G1" s="17"/>
      <c r="H1" s="239" t="s">
        <v>48</v>
      </c>
      <c r="I1" s="239"/>
      <c r="J1" s="239"/>
      <c r="K1" s="239"/>
      <c r="L1" s="26"/>
      <c r="M1" s="27"/>
      <c r="N1" s="242" t="s">
        <v>35</v>
      </c>
      <c r="O1" s="242"/>
      <c r="P1" s="242"/>
      <c r="Q1" s="242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0" t="s">
        <v>18</v>
      </c>
      <c r="H14" s="241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0" t="s">
        <v>14</v>
      </c>
      <c r="B16" s="241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12743</v>
      </c>
      <c r="K5" s="87">
        <f>'ИТОГО 20-21-22-23гг. '!P5</f>
        <v>76067408741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2.3385388056187711E-2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5</v>
      </c>
      <c r="K14" s="87">
        <f>'ИТОГО 20-21-22-23гг. '!P14</f>
        <v>85000000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1" t="s">
        <v>18</v>
      </c>
      <c r="C15" s="252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34859</v>
      </c>
      <c r="K15" s="207">
        <f>SUM(K3:K14)</f>
        <v>225334687330.85999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4.3518173212082963E-2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1" t="s">
        <v>18</v>
      </c>
      <c r="C32" s="252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3" t="s">
        <v>119</v>
      </c>
      <c r="C47" s="253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2" t="s">
        <v>61</v>
      </c>
      <c r="B1" s="242"/>
      <c r="C1" s="242"/>
      <c r="D1" s="242"/>
      <c r="E1" s="242"/>
      <c r="F1" s="144"/>
      <c r="G1" s="144"/>
      <c r="H1" s="17"/>
      <c r="I1" s="17"/>
      <c r="J1" s="239" t="s">
        <v>87</v>
      </c>
      <c r="K1" s="239"/>
      <c r="L1" s="239"/>
      <c r="M1" s="239"/>
      <c r="N1" s="26"/>
      <c r="O1" s="27"/>
      <c r="P1" s="242" t="s">
        <v>58</v>
      </c>
      <c r="Q1" s="242"/>
      <c r="R1" s="242"/>
      <c r="S1" s="242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3" t="s">
        <v>18</v>
      </c>
      <c r="J14" s="244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3" t="s">
        <v>14</v>
      </c>
      <c r="B16" s="244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2" t="s">
        <v>89</v>
      </c>
      <c r="B1" s="242"/>
      <c r="C1" s="242"/>
      <c r="D1" s="242"/>
      <c r="E1" s="242"/>
      <c r="F1" s="242"/>
      <c r="G1" s="144"/>
      <c r="H1" s="144"/>
      <c r="I1" s="17"/>
      <c r="J1" s="245" t="s">
        <v>131</v>
      </c>
      <c r="K1" s="245"/>
      <c r="L1" s="245"/>
      <c r="M1" s="245"/>
      <c r="N1" s="245"/>
      <c r="O1" s="26"/>
      <c r="P1" s="27"/>
      <c r="Q1" s="242" t="s">
        <v>92</v>
      </c>
      <c r="R1" s="242"/>
      <c r="S1" s="242"/>
      <c r="T1" s="242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3" t="s">
        <v>14</v>
      </c>
      <c r="B10" s="244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3" t="s">
        <v>18</v>
      </c>
      <c r="K10" s="244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I1" workbookViewId="0">
      <selection activeCell="L20" sqref="L20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2" t="s">
        <v>89</v>
      </c>
      <c r="B1" s="242"/>
      <c r="C1" s="242"/>
      <c r="D1" s="242"/>
      <c r="E1" s="242"/>
      <c r="F1" s="242"/>
      <c r="G1" s="144"/>
      <c r="H1" s="144"/>
      <c r="I1" s="17"/>
      <c r="J1" s="245" t="s">
        <v>137</v>
      </c>
      <c r="K1" s="245"/>
      <c r="L1" s="245"/>
      <c r="M1" s="245"/>
      <c r="N1" s="245"/>
      <c r="O1" s="26"/>
      <c r="P1" s="27"/>
      <c r="Q1" s="242" t="s">
        <v>138</v>
      </c>
      <c r="R1" s="242"/>
      <c r="S1" s="242"/>
      <c r="T1" s="242"/>
    </row>
    <row r="2" spans="1:32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8">
        <v>1</v>
      </c>
      <c r="Q3" s="1" t="s">
        <v>44</v>
      </c>
      <c r="R3" s="18"/>
      <c r="S3" s="15"/>
      <c r="T3" s="15"/>
    </row>
    <row r="4" spans="1:32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55</v>
      </c>
      <c r="M4" s="13">
        <v>276083000</v>
      </c>
      <c r="N4" s="13">
        <v>234670550</v>
      </c>
      <c r="O4" s="13">
        <f>N4/M4</f>
        <v>0.85</v>
      </c>
      <c r="P4" s="18">
        <v>2</v>
      </c>
      <c r="Q4" s="1" t="s">
        <v>19</v>
      </c>
      <c r="R4" s="18">
        <v>10</v>
      </c>
      <c r="S4" s="15">
        <v>47956000</v>
      </c>
      <c r="T4" s="2">
        <v>40762600</v>
      </c>
    </row>
    <row r="5" spans="1:32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22265329450</v>
      </c>
      <c r="I5" s="9"/>
      <c r="J5" s="35">
        <v>3</v>
      </c>
      <c r="K5" s="3" t="s">
        <v>37</v>
      </c>
      <c r="L5" s="12"/>
      <c r="M5" s="13"/>
      <c r="N5" s="13"/>
      <c r="O5" s="13"/>
      <c r="P5" s="18">
        <v>3</v>
      </c>
      <c r="Q5" s="1" t="s">
        <v>20</v>
      </c>
      <c r="R5" s="18"/>
      <c r="S5" s="2"/>
      <c r="T5" s="2"/>
    </row>
    <row r="6" spans="1:32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8">
        <v>4</v>
      </c>
      <c r="Q6" s="1" t="s">
        <v>21</v>
      </c>
      <c r="R6" s="18">
        <v>4</v>
      </c>
      <c r="S6" s="2">
        <v>26000000</v>
      </c>
      <c r="T6" s="2">
        <v>22100000</v>
      </c>
    </row>
    <row r="7" spans="1:32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8">
        <v>5</v>
      </c>
      <c r="Q7" s="1" t="s">
        <v>22</v>
      </c>
      <c r="R7" s="18">
        <v>2</v>
      </c>
      <c r="S7" s="2">
        <v>7800000</v>
      </c>
      <c r="T7" s="2">
        <v>6630000</v>
      </c>
    </row>
    <row r="8" spans="1:32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8">
        <v>6</v>
      </c>
      <c r="Q8" s="1" t="s">
        <v>23</v>
      </c>
      <c r="R8" s="18">
        <v>1</v>
      </c>
      <c r="S8" s="2">
        <v>5000000</v>
      </c>
      <c r="T8" s="2">
        <v>4250000</v>
      </c>
    </row>
    <row r="9" spans="1:32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/>
      <c r="M9" s="13"/>
      <c r="N9" s="13"/>
      <c r="O9" s="13"/>
      <c r="P9" s="18">
        <v>7</v>
      </c>
      <c r="Q9" s="1" t="s">
        <v>24</v>
      </c>
      <c r="R9" s="18"/>
      <c r="S9" s="2"/>
      <c r="T9" s="2"/>
    </row>
    <row r="10" spans="1:32" x14ac:dyDescent="0.25">
      <c r="A10" s="243" t="s">
        <v>14</v>
      </c>
      <c r="B10" s="244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1500000000</v>
      </c>
      <c r="I10" s="9"/>
      <c r="J10" s="243" t="s">
        <v>18</v>
      </c>
      <c r="K10" s="244"/>
      <c r="L10" s="108">
        <f>SUM(L3:L9)</f>
        <v>55</v>
      </c>
      <c r="M10" s="109">
        <f>SUM(M3:M9)</f>
        <v>276083000</v>
      </c>
      <c r="N10" s="109">
        <f>SUM(N3:N9)</f>
        <v>234670550</v>
      </c>
      <c r="O10" s="13"/>
      <c r="P10" s="18">
        <v>8</v>
      </c>
      <c r="Q10" s="1" t="s">
        <v>25</v>
      </c>
      <c r="R10" s="18">
        <v>1</v>
      </c>
      <c r="S10" s="2">
        <v>10000000</v>
      </c>
      <c r="T10" s="2">
        <v>8500000</v>
      </c>
    </row>
    <row r="11" spans="1:32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1</v>
      </c>
      <c r="S11" s="2">
        <v>5000000</v>
      </c>
      <c r="T11" s="2">
        <v>4250000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7</v>
      </c>
      <c r="S12" s="2">
        <v>26720000</v>
      </c>
      <c r="T12" s="2">
        <v>22712000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/>
      <c r="S13" s="2"/>
      <c r="T13" s="2"/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11</v>
      </c>
      <c r="S14" s="2">
        <v>45354000</v>
      </c>
      <c r="T14" s="2">
        <v>38550900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11</v>
      </c>
      <c r="S15" s="2">
        <v>52253000</v>
      </c>
      <c r="T15" s="2">
        <v>44415050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/>
      <c r="S16" s="2"/>
      <c r="T16" s="2"/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/>
      <c r="S17" s="36"/>
      <c r="T17" s="36"/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/>
      <c r="S18" s="36"/>
      <c r="T18" s="36"/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2</v>
      </c>
      <c r="S19" s="36">
        <v>20000000</v>
      </c>
      <c r="T19" s="36">
        <v>17000000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2</v>
      </c>
      <c r="S20" s="36">
        <v>15000000</v>
      </c>
      <c r="T20" s="36">
        <v>12750000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/>
      <c r="S21" s="2"/>
      <c r="T21" s="2"/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3</v>
      </c>
      <c r="S22" s="2">
        <v>15000000</v>
      </c>
      <c r="T22" s="2">
        <v>12750000</v>
      </c>
    </row>
    <row r="23" spans="1:24" x14ac:dyDescent="0.25">
      <c r="P23" s="110"/>
      <c r="Q23" s="111" t="s">
        <v>18</v>
      </c>
      <c r="R23" s="112">
        <f>SUM(R3:R22)</f>
        <v>55</v>
      </c>
      <c r="S23" s="113">
        <f>SUM(S3:S22)</f>
        <v>276083000</v>
      </c>
      <c r="T23" s="113">
        <f>SUM(T3:T22)</f>
        <v>234670550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Q1:T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zoomScale="90" zoomScaleNormal="80" zoomScaleSheetLayoutView="90" workbookViewId="0">
      <selection activeCell="N17" sqref="N17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39" t="s">
        <v>48</v>
      </c>
      <c r="C1" s="239"/>
      <c r="D1" s="239"/>
      <c r="E1" s="239"/>
      <c r="F1" s="245" t="s">
        <v>88</v>
      </c>
      <c r="G1" s="245"/>
      <c r="H1" s="245"/>
      <c r="I1" s="245" t="s">
        <v>131</v>
      </c>
      <c r="J1" s="245"/>
      <c r="K1" s="245"/>
      <c r="L1" s="245" t="s">
        <v>137</v>
      </c>
      <c r="M1" s="245"/>
      <c r="N1" s="245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54"/>
      <c r="M3" s="254"/>
      <c r="N3" s="254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54"/>
      <c r="M4" s="254"/>
      <c r="N4" s="254"/>
      <c r="O4" s="187">
        <f>C4+F4+I4+L4</f>
        <v>5423</v>
      </c>
      <c r="P4" s="87">
        <f t="shared" ref="P4:P14" si="0">D4+G4+J4+M4</f>
        <v>35714496851</v>
      </c>
      <c r="Q4" s="88">
        <f t="shared" ref="Q4:Q14" si="1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2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54">
        <v>55</v>
      </c>
      <c r="M5" s="254">
        <v>276083000</v>
      </c>
      <c r="N5" s="254">
        <v>234670550</v>
      </c>
      <c r="O5" s="187">
        <f>C5+F5+I5+L5</f>
        <v>12743</v>
      </c>
      <c r="P5" s="87">
        <f t="shared" si="0"/>
        <v>76067408741</v>
      </c>
      <c r="Q5" s="88">
        <f t="shared" si="1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2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54"/>
      <c r="M6" s="254"/>
      <c r="N6" s="254"/>
      <c r="O6" s="187">
        <f>C6+F6+I6+L6</f>
        <v>588</v>
      </c>
      <c r="P6" s="87">
        <f t="shared" si="0"/>
        <v>3528596487</v>
      </c>
      <c r="Q6" s="88">
        <f t="shared" si="1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2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54"/>
      <c r="M7" s="254"/>
      <c r="N7" s="254"/>
      <c r="O7" s="187">
        <f>C7+F7+I7+L7</f>
        <v>1286</v>
      </c>
      <c r="P7" s="87">
        <f t="shared" si="0"/>
        <v>17764142226.459999</v>
      </c>
      <c r="Q7" s="88">
        <f t="shared" si="1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2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54"/>
      <c r="M8" s="254"/>
      <c r="N8" s="254"/>
      <c r="O8" s="187">
        <f>C8+F8+I8+L8</f>
        <v>381</v>
      </c>
      <c r="P8" s="87">
        <f t="shared" si="0"/>
        <v>4400501000</v>
      </c>
      <c r="Q8" s="88">
        <f t="shared" si="1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2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54"/>
      <c r="M9" s="254"/>
      <c r="N9" s="254"/>
      <c r="O9" s="187">
        <f>C9+F9+I9+L9</f>
        <v>500</v>
      </c>
      <c r="P9" s="87">
        <f t="shared" si="0"/>
        <v>3915403483</v>
      </c>
      <c r="Q9" s="88">
        <f t="shared" si="1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2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54"/>
      <c r="M10" s="254"/>
      <c r="N10" s="254"/>
      <c r="O10" s="187">
        <f>C10+F10+I10+L10</f>
        <v>25</v>
      </c>
      <c r="P10" s="87">
        <f t="shared" si="0"/>
        <v>192556073</v>
      </c>
      <c r="Q10" s="88">
        <f t="shared" si="1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2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54"/>
      <c r="M11" s="254"/>
      <c r="N11" s="254"/>
      <c r="O11" s="187">
        <f>C11+F11+I11+L11</f>
        <v>125</v>
      </c>
      <c r="P11" s="87">
        <f t="shared" si="0"/>
        <v>1447434900</v>
      </c>
      <c r="Q11" s="88">
        <f t="shared" si="1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2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54"/>
      <c r="M12" s="254"/>
      <c r="N12" s="254"/>
      <c r="O12" s="187">
        <f>C12+F12+I12+L12</f>
        <v>11</v>
      </c>
      <c r="P12" s="87">
        <f t="shared" si="0"/>
        <v>171000000</v>
      </c>
      <c r="Q12" s="88">
        <f t="shared" si="1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2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54"/>
      <c r="M13" s="254"/>
      <c r="N13" s="254"/>
      <c r="O13" s="187">
        <f>C13+F13+I13+L13</f>
        <v>22</v>
      </c>
      <c r="P13" s="87">
        <f t="shared" si="0"/>
        <v>278119700</v>
      </c>
      <c r="Q13" s="88">
        <f t="shared" si="1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2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54"/>
      <c r="M14" s="254"/>
      <c r="N14" s="254"/>
      <c r="O14" s="187">
        <f>C14+F14+I14+L14</f>
        <v>5</v>
      </c>
      <c r="P14" s="87">
        <f t="shared" si="0"/>
        <v>85000000</v>
      </c>
      <c r="Q14" s="88">
        <f t="shared" si="1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2"/>
        <v>102157644.04000001</v>
      </c>
    </row>
    <row r="15" spans="1:36" ht="15.75" thickBot="1" x14ac:dyDescent="0.3">
      <c r="A15" s="240" t="s">
        <v>18</v>
      </c>
      <c r="B15" s="241"/>
      <c r="C15" s="16">
        <f>SUM(C3:C14)</f>
        <v>3749</v>
      </c>
      <c r="D15" s="20">
        <f>SUM(D3:D14)</f>
        <v>20333808443</v>
      </c>
      <c r="E15" s="20">
        <f>SUM(E3:E14)</f>
        <v>17268567591.989998</v>
      </c>
      <c r="F15" s="115">
        <f>SUM(F3:F14)</f>
        <v>13397</v>
      </c>
      <c r="G15" s="109">
        <f>SUM(G3:G14)</f>
        <v>75139705094.860001</v>
      </c>
      <c r="H15" s="116">
        <f>SUM(H3:H14)</f>
        <v>63650162239.76001</v>
      </c>
      <c r="I15" s="115">
        <f>SUM(I3:I14)</f>
        <v>17658</v>
      </c>
      <c r="J15" s="115">
        <f>SUM(J3:J14)</f>
        <v>129585090793</v>
      </c>
      <c r="K15" s="115">
        <f>SUM(K3:K14)</f>
        <v>108900871369.28999</v>
      </c>
      <c r="L15" s="115">
        <f t="shared" ref="L15:M15" si="3">SUM(L3:L14)</f>
        <v>55</v>
      </c>
      <c r="M15" s="115">
        <f t="shared" si="3"/>
        <v>276083000</v>
      </c>
      <c r="N15" s="115">
        <f>SUM(N3:N14)</f>
        <v>234670550</v>
      </c>
      <c r="O15" s="188">
        <f>SUM(O3:O14)</f>
        <v>34859</v>
      </c>
      <c r="P15" s="117">
        <f t="shared" ref="I15:Q15" si="4">SUM(P3:P14)</f>
        <v>225334687330.85999</v>
      </c>
      <c r="Q15" s="118">
        <f t="shared" si="4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2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3" t="s">
        <v>14</v>
      </c>
      <c r="U16" s="244"/>
      <c r="V16" s="98">
        <f t="shared" ref="V16:AA16" si="5">SUM(V3:V15)</f>
        <v>5782524155.0100002</v>
      </c>
      <c r="W16" s="98">
        <f t="shared" si="5"/>
        <v>14265200184.77</v>
      </c>
      <c r="X16" s="99">
        <f t="shared" si="5"/>
        <v>20047724339.779999</v>
      </c>
      <c r="Y16" s="100">
        <f t="shared" si="5"/>
        <v>61309390000</v>
      </c>
      <c r="Z16" s="185">
        <f>SUM(Z3:Z15)</f>
        <v>75345000000</v>
      </c>
      <c r="AA16" s="101">
        <f t="shared" si="5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2" t="s">
        <v>59</v>
      </c>
      <c r="C18" s="242"/>
      <c r="D18" s="242"/>
      <c r="E18" s="242"/>
      <c r="F18" s="242" t="s">
        <v>60</v>
      </c>
      <c r="G18" s="242"/>
      <c r="H18" s="242"/>
      <c r="I18" s="242" t="s">
        <v>91</v>
      </c>
      <c r="J18" s="242"/>
      <c r="K18" s="242"/>
      <c r="L18" s="242" t="s">
        <v>139</v>
      </c>
      <c r="M18" s="242"/>
      <c r="N18" s="242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55"/>
      <c r="M20" s="255"/>
      <c r="N20" s="255"/>
      <c r="O20" s="189">
        <f>C20+F20+I20+L20</f>
        <v>969</v>
      </c>
      <c r="P20" s="90">
        <f>D20+G20+J20+M20</f>
        <v>8267079190</v>
      </c>
      <c r="Q20" s="91">
        <f>E20+H20+K20+N20</f>
        <v>6951780233.8500004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56">
        <v>10</v>
      </c>
      <c r="M21" s="256">
        <v>47956000</v>
      </c>
      <c r="N21" s="256">
        <v>40762600</v>
      </c>
      <c r="O21" s="189">
        <f t="shared" ref="O21:O39" si="6">C21+F21+I21+L21</f>
        <v>3763</v>
      </c>
      <c r="P21" s="90">
        <f t="shared" ref="P21:P39" si="7">D21+G21+J21+M21</f>
        <v>23560603850</v>
      </c>
      <c r="Q21" s="91">
        <f t="shared" ref="Q21:Q39" si="8">E21+H21+K21+N21</f>
        <v>19714442030.199997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56"/>
      <c r="M22" s="256"/>
      <c r="N22" s="256"/>
      <c r="O22" s="189">
        <f t="shared" si="6"/>
        <v>1561</v>
      </c>
      <c r="P22" s="90">
        <f t="shared" si="7"/>
        <v>9978370985</v>
      </c>
      <c r="Q22" s="91">
        <f t="shared" si="8"/>
        <v>8462254746.4599991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56">
        <v>4</v>
      </c>
      <c r="M23" s="256">
        <v>26000000</v>
      </c>
      <c r="N23" s="256">
        <v>22100000</v>
      </c>
      <c r="O23" s="189">
        <f t="shared" si="6"/>
        <v>1760</v>
      </c>
      <c r="P23" s="90">
        <f t="shared" si="7"/>
        <v>13074681824</v>
      </c>
      <c r="Q23" s="91">
        <f t="shared" si="8"/>
        <v>11060573361.889999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56">
        <v>2</v>
      </c>
      <c r="M24" s="256">
        <v>7800000</v>
      </c>
      <c r="N24" s="256">
        <v>6630000</v>
      </c>
      <c r="O24" s="189">
        <f t="shared" si="6"/>
        <v>1759</v>
      </c>
      <c r="P24" s="90">
        <f t="shared" si="7"/>
        <v>10798309145</v>
      </c>
      <c r="Q24" s="91">
        <f t="shared" si="8"/>
        <v>9031565495.3400002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56">
        <v>1</v>
      </c>
      <c r="M25" s="256">
        <v>5000000</v>
      </c>
      <c r="N25" s="256">
        <v>4250000</v>
      </c>
      <c r="O25" s="189">
        <f t="shared" si="6"/>
        <v>2891</v>
      </c>
      <c r="P25" s="90">
        <f t="shared" si="7"/>
        <v>16535337377</v>
      </c>
      <c r="Q25" s="91">
        <f t="shared" si="8"/>
        <v>13989931745.450001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56"/>
      <c r="M26" s="256"/>
      <c r="N26" s="256"/>
      <c r="O26" s="189">
        <f t="shared" si="6"/>
        <v>1784</v>
      </c>
      <c r="P26" s="90">
        <f t="shared" si="7"/>
        <v>10455228785</v>
      </c>
      <c r="Q26" s="91">
        <f t="shared" si="8"/>
        <v>8819490749.7000008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56">
        <v>1</v>
      </c>
      <c r="M27" s="256">
        <v>10000000</v>
      </c>
      <c r="N27" s="256">
        <v>8500000</v>
      </c>
      <c r="O27" s="189">
        <f t="shared" si="6"/>
        <v>1992</v>
      </c>
      <c r="P27" s="90">
        <f t="shared" si="7"/>
        <v>13104097590</v>
      </c>
      <c r="Q27" s="91">
        <f t="shared" si="8"/>
        <v>11051649088.459999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56">
        <v>1</v>
      </c>
      <c r="M28" s="256">
        <v>5000000</v>
      </c>
      <c r="N28" s="256">
        <v>4250000</v>
      </c>
      <c r="O28" s="189">
        <f t="shared" si="6"/>
        <v>1396</v>
      </c>
      <c r="P28" s="90">
        <f t="shared" si="7"/>
        <v>10218405271.459999</v>
      </c>
      <c r="Q28" s="91">
        <f t="shared" si="8"/>
        <v>8621364718.7299995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56">
        <v>7</v>
      </c>
      <c r="M29" s="256">
        <v>26720000</v>
      </c>
      <c r="N29" s="256">
        <v>22712000</v>
      </c>
      <c r="O29" s="189">
        <f t="shared" si="6"/>
        <v>2611</v>
      </c>
      <c r="P29" s="90">
        <f t="shared" si="7"/>
        <v>13958213350</v>
      </c>
      <c r="Q29" s="91">
        <f t="shared" si="8"/>
        <v>11766676259.970001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56"/>
      <c r="M30" s="256"/>
      <c r="N30" s="256"/>
      <c r="O30" s="189">
        <f t="shared" si="6"/>
        <v>2340</v>
      </c>
      <c r="P30" s="90">
        <f t="shared" si="7"/>
        <v>18365249617</v>
      </c>
      <c r="Q30" s="91">
        <f t="shared" si="8"/>
        <v>15504559691.850002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56">
        <v>11</v>
      </c>
      <c r="M31" s="256">
        <v>45354000</v>
      </c>
      <c r="N31" s="256">
        <v>38550900</v>
      </c>
      <c r="O31" s="189">
        <f t="shared" si="6"/>
        <v>1340</v>
      </c>
      <c r="P31" s="90">
        <f t="shared" si="7"/>
        <v>8984741623</v>
      </c>
      <c r="Q31" s="91">
        <f t="shared" si="8"/>
        <v>7602621316.79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56">
        <v>11</v>
      </c>
      <c r="M32" s="256">
        <v>52253000</v>
      </c>
      <c r="N32" s="256">
        <v>44415050</v>
      </c>
      <c r="O32" s="189">
        <f t="shared" si="6"/>
        <v>812</v>
      </c>
      <c r="P32" s="90">
        <f t="shared" si="7"/>
        <v>6127824111</v>
      </c>
      <c r="Q32" s="91">
        <f t="shared" si="8"/>
        <v>5167555583.0499992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56"/>
      <c r="M33" s="256"/>
      <c r="N33" s="256"/>
      <c r="O33" s="189">
        <f t="shared" si="6"/>
        <v>2255</v>
      </c>
      <c r="P33" s="90">
        <f t="shared" si="7"/>
        <v>11305980713.549999</v>
      </c>
      <c r="Q33" s="91">
        <f t="shared" si="8"/>
        <v>9590823801.3899994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56"/>
      <c r="M34" s="256"/>
      <c r="N34" s="256"/>
      <c r="O34" s="189">
        <f t="shared" si="6"/>
        <v>2429</v>
      </c>
      <c r="P34" s="90">
        <f t="shared" si="7"/>
        <v>13411158881</v>
      </c>
      <c r="Q34" s="91">
        <f t="shared" si="8"/>
        <v>11398697318.75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56"/>
      <c r="M35" s="256"/>
      <c r="N35" s="256"/>
      <c r="O35" s="189">
        <f t="shared" si="6"/>
        <v>2361</v>
      </c>
      <c r="P35" s="90">
        <f t="shared" si="7"/>
        <v>14405874521</v>
      </c>
      <c r="Q35" s="91">
        <f t="shared" si="8"/>
        <v>12219663326.860001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57">
        <v>2</v>
      </c>
      <c r="M36" s="257">
        <v>20000000</v>
      </c>
      <c r="N36" s="257">
        <v>17000000</v>
      </c>
      <c r="O36" s="189">
        <f t="shared" si="6"/>
        <v>2452</v>
      </c>
      <c r="P36" s="90">
        <f t="shared" si="7"/>
        <v>18666187534.849998</v>
      </c>
      <c r="Q36" s="91">
        <f t="shared" si="8"/>
        <v>15713608848.299999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57">
        <v>2</v>
      </c>
      <c r="M37" s="257">
        <v>15000000</v>
      </c>
      <c r="N37" s="257">
        <v>12750000</v>
      </c>
      <c r="O37" s="189">
        <f t="shared" si="6"/>
        <v>237</v>
      </c>
      <c r="P37" s="90">
        <f t="shared" si="7"/>
        <v>2773739178</v>
      </c>
      <c r="Q37" s="91">
        <f t="shared" si="8"/>
        <v>2253297455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57"/>
      <c r="M38" s="257"/>
      <c r="N38" s="257"/>
      <c r="O38" s="189">
        <f t="shared" si="6"/>
        <v>116</v>
      </c>
      <c r="P38" s="90">
        <f t="shared" si="7"/>
        <v>1050878980</v>
      </c>
      <c r="Q38" s="91">
        <f t="shared" si="8"/>
        <v>893247133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57">
        <v>3</v>
      </c>
      <c r="M39" s="257">
        <v>15000000</v>
      </c>
      <c r="N39" s="257">
        <v>12750000</v>
      </c>
      <c r="O39" s="189">
        <f t="shared" si="6"/>
        <v>51</v>
      </c>
      <c r="P39" s="90">
        <f t="shared" si="7"/>
        <v>465327000</v>
      </c>
      <c r="Q39" s="91">
        <f t="shared" si="8"/>
        <v>395527950</v>
      </c>
    </row>
    <row r="40" spans="1:17" ht="15.75" thickBot="1" x14ac:dyDescent="0.3">
      <c r="A40" s="21"/>
      <c r="B40" s="22" t="s">
        <v>18</v>
      </c>
      <c r="C40" s="24">
        <f t="shared" ref="C40:H40" si="9">SUM(C20:C36)</f>
        <v>3749</v>
      </c>
      <c r="D40" s="23">
        <f t="shared" si="9"/>
        <v>20333803443</v>
      </c>
      <c r="E40" s="23">
        <f t="shared" si="9"/>
        <v>17268540583.189999</v>
      </c>
      <c r="F40" s="94">
        <f t="shared" si="9"/>
        <v>13397</v>
      </c>
      <c r="G40" s="113">
        <f t="shared" si="9"/>
        <v>75139705094.860016</v>
      </c>
      <c r="H40" s="119">
        <f t="shared" si="9"/>
        <v>63650162239.760002</v>
      </c>
      <c r="I40" s="94">
        <f t="shared" ref="I40:Q40" si="10">SUM(I20:I39)</f>
        <v>17678</v>
      </c>
      <c r="J40" s="115">
        <f t="shared" si="10"/>
        <v>129757697989</v>
      </c>
      <c r="K40" s="115">
        <f t="shared" si="10"/>
        <v>109055957482.09</v>
      </c>
      <c r="L40" s="115">
        <f t="shared" si="10"/>
        <v>55</v>
      </c>
      <c r="M40" s="115">
        <f t="shared" si="10"/>
        <v>276083000</v>
      </c>
      <c r="N40" s="115">
        <f t="shared" si="10"/>
        <v>234670550</v>
      </c>
      <c r="O40" s="190">
        <f t="shared" si="10"/>
        <v>34879</v>
      </c>
      <c r="P40" s="190">
        <f t="shared" si="10"/>
        <v>225507289526.85999</v>
      </c>
      <c r="Q40" s="190">
        <f t="shared" si="10"/>
        <v>190209330855.03992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T32" sqref="T3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39" t="s">
        <v>48</v>
      </c>
      <c r="C1" s="239"/>
      <c r="D1" s="239"/>
      <c r="E1" s="239"/>
      <c r="F1" s="239"/>
      <c r="G1" s="239"/>
      <c r="H1" s="41"/>
      <c r="I1" s="40"/>
      <c r="J1" s="40"/>
      <c r="K1" s="40"/>
      <c r="L1" s="40"/>
      <c r="M1" s="40"/>
      <c r="N1" s="40"/>
      <c r="O1" s="40"/>
      <c r="P1" s="40"/>
      <c r="R1" s="248" t="s">
        <v>87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9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46" t="s">
        <v>18</v>
      </c>
      <c r="B14" s="247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46" t="s">
        <v>18</v>
      </c>
      <c r="B28" s="247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140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17</v>
      </c>
      <c r="D34" s="50">
        <f t="shared" ref="D34:D41" si="18">C34/O34</f>
        <v>0.30909090909090908</v>
      </c>
      <c r="E34" s="43">
        <v>128418000</v>
      </c>
      <c r="F34" s="44">
        <v>109155300</v>
      </c>
      <c r="G34" s="42">
        <v>38</v>
      </c>
      <c r="H34" s="50">
        <f t="shared" ref="H34:H41" si="19">G34/O34</f>
        <v>0.69090909090909092</v>
      </c>
      <c r="I34" s="43">
        <v>147665000</v>
      </c>
      <c r="J34" s="44">
        <v>125515250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55</v>
      </c>
      <c r="P34" s="52">
        <f t="shared" ref="P34:P40" si="22">E34+I34+K34</f>
        <v>276083000</v>
      </c>
      <c r="Q34" s="161">
        <f t="shared" ref="Q34:Q41" si="23">F34+J34+N34</f>
        <v>234670550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2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:P42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/>
      <c r="D41" s="73" t="e">
        <f t="shared" si="18"/>
        <v>#DIV/0!</v>
      </c>
      <c r="E41" s="74"/>
      <c r="F41" s="75"/>
      <c r="G41" s="72"/>
      <c r="H41" s="73" t="e">
        <f t="shared" si="19"/>
        <v>#DIV/0!</v>
      </c>
      <c r="I41" s="74"/>
      <c r="J41" s="75"/>
      <c r="K41" s="76">
        <v>0</v>
      </c>
      <c r="L41" s="77" t="e">
        <f t="shared" si="24"/>
        <v>#DIV/0!</v>
      </c>
      <c r="M41" s="78">
        <v>0</v>
      </c>
      <c r="N41" s="79">
        <v>0</v>
      </c>
      <c r="O41" s="80">
        <f t="shared" si="21"/>
        <v>0</v>
      </c>
      <c r="P41" s="81">
        <f>E41+I41+K41</f>
        <v>0</v>
      </c>
      <c r="Q41" s="162">
        <f t="shared" si="25"/>
        <v>0</v>
      </c>
    </row>
    <row r="42" spans="1:17" ht="15.75" thickBot="1" x14ac:dyDescent="0.3">
      <c r="A42" s="246" t="s">
        <v>18</v>
      </c>
      <c r="B42" s="247"/>
      <c r="C42" s="237">
        <f>SUM(C34:C41)</f>
        <v>17</v>
      </c>
      <c r="D42" s="127">
        <f>C42/O42</f>
        <v>0.30909090909090908</v>
      </c>
      <c r="E42" s="128">
        <f>SUM(E34:E41)</f>
        <v>128418000</v>
      </c>
      <c r="F42" s="129">
        <f>SUM(F34:F41)</f>
        <v>109155300</v>
      </c>
      <c r="G42" s="237">
        <f>SUM(G34:G41)</f>
        <v>38</v>
      </c>
      <c r="H42" s="127">
        <f>G42/O42</f>
        <v>0.69090909090909092</v>
      </c>
      <c r="I42" s="130">
        <f>SUM(I34:I41)</f>
        <v>147665000</v>
      </c>
      <c r="J42" s="131">
        <f>SUM(J34:J41)</f>
        <v>125515250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55</v>
      </c>
      <c r="P42" s="83">
        <f>E42+I42+M42</f>
        <v>276083000</v>
      </c>
      <c r="Q42" s="163">
        <f>F42+J42+N42</f>
        <v>234670550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5" t="s">
        <v>48</v>
      </c>
      <c r="D2" s="245"/>
      <c r="E2" s="245"/>
      <c r="F2" s="245"/>
      <c r="I2" s="248" t="s">
        <v>87</v>
      </c>
      <c r="J2" s="248"/>
      <c r="K2" s="248"/>
      <c r="L2" s="248"/>
      <c r="M2" s="151"/>
      <c r="N2"/>
      <c r="O2" s="248" t="s">
        <v>140</v>
      </c>
      <c r="P2" s="248"/>
      <c r="Q2" s="248"/>
      <c r="R2" s="248"/>
      <c r="S2" s="182"/>
      <c r="T2" s="249" t="s">
        <v>93</v>
      </c>
      <c r="U2" s="249"/>
      <c r="V2" s="249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</v>
      </c>
      <c r="Q4" s="13">
        <v>3100000</v>
      </c>
      <c r="R4" s="13">
        <v>2635000</v>
      </c>
      <c r="S4" s="152"/>
      <c r="T4" s="12">
        <f>D4+J4+P4</f>
        <v>831</v>
      </c>
      <c r="U4" s="13">
        <f>E4+K4+Q4</f>
        <v>3920091677</v>
      </c>
      <c r="V4" s="13">
        <f>F4+L4+R4</f>
        <v>3332077925.5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</v>
      </c>
      <c r="Q5" s="13">
        <v>23743000</v>
      </c>
      <c r="R5" s="13">
        <v>20181550</v>
      </c>
      <c r="S5" s="152"/>
      <c r="T5" s="12">
        <f t="shared" ref="T5:T10" si="0">D5+J5+P5</f>
        <v>1021</v>
      </c>
      <c r="U5" s="13">
        <f>E5+K5+Q5</f>
        <v>5864349332.46</v>
      </c>
      <c r="V5" s="13">
        <f>F5+L5+R5</f>
        <v>4971654191.289999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2</v>
      </c>
      <c r="Q6" s="13">
        <v>8000000</v>
      </c>
      <c r="R6" s="13">
        <v>6800000</v>
      </c>
      <c r="S6" s="152"/>
      <c r="T6" s="12">
        <f t="shared" si="0"/>
        <v>562</v>
      </c>
      <c r="U6" s="13">
        <f t="shared" ref="U6:U10" si="1">E6+K6+Q6</f>
        <v>4694520238</v>
      </c>
      <c r="V6" s="13">
        <f t="shared" ref="V6:V10" si="2">F6+L6+R6</f>
        <v>3974777802.0500002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16</v>
      </c>
      <c r="Q7" s="13">
        <v>73982000</v>
      </c>
      <c r="R7" s="13">
        <v>62884700</v>
      </c>
      <c r="S7" s="152"/>
      <c r="T7" s="12">
        <f t="shared" si="0"/>
        <v>9776</v>
      </c>
      <c r="U7" s="13">
        <f t="shared" si="1"/>
        <v>45344998133.399994</v>
      </c>
      <c r="V7" s="13">
        <f t="shared" si="2"/>
        <v>38486451968.999969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12</v>
      </c>
      <c r="Q8" s="13">
        <v>77953000</v>
      </c>
      <c r="R8" s="13">
        <v>66260050</v>
      </c>
      <c r="S8" s="152"/>
      <c r="T8" s="12">
        <f t="shared" si="0"/>
        <v>1321</v>
      </c>
      <c r="U8" s="13">
        <f t="shared" si="1"/>
        <v>11977813602</v>
      </c>
      <c r="V8" s="13">
        <f t="shared" si="2"/>
        <v>10141905299.150002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/>
      <c r="Q9" s="13"/>
      <c r="R9" s="13"/>
      <c r="S9" s="152"/>
      <c r="T9" s="12">
        <f t="shared" si="0"/>
        <v>509</v>
      </c>
      <c r="U9" s="13">
        <f t="shared" si="1"/>
        <v>3136975123</v>
      </c>
      <c r="V9" s="13">
        <f t="shared" si="2"/>
        <v>2661294102.5299997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1</v>
      </c>
      <c r="Q10" s="13">
        <v>3119000</v>
      </c>
      <c r="R10" s="13">
        <v>2651150</v>
      </c>
      <c r="S10" s="152"/>
      <c r="T10" s="12">
        <f t="shared" si="0"/>
        <v>110</v>
      </c>
      <c r="U10" s="13">
        <f t="shared" si="1"/>
        <v>613687975</v>
      </c>
      <c r="V10" s="13">
        <f t="shared" si="2"/>
        <v>521634778.39999998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408</v>
      </c>
      <c r="U11" s="13">
        <f t="shared" ref="U11:U20" si="4">E11+K11+Q12</f>
        <v>3173403043</v>
      </c>
      <c r="V11" s="13">
        <f t="shared" ref="V11:V20" si="5">F11+L11+R12</f>
        <v>2685307052.23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</v>
      </c>
      <c r="Q12" s="13">
        <v>1500000</v>
      </c>
      <c r="R12" s="13">
        <v>1275000</v>
      </c>
      <c r="S12" s="152"/>
      <c r="T12" s="12">
        <f t="shared" si="3"/>
        <v>248</v>
      </c>
      <c r="U12" s="13">
        <f t="shared" si="4"/>
        <v>1377775393</v>
      </c>
      <c r="V12" s="13">
        <f t="shared" si="5"/>
        <v>1171109084.8499999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2</v>
      </c>
      <c r="Q13" s="13">
        <v>6810000</v>
      </c>
      <c r="R13" s="13">
        <v>5788500</v>
      </c>
      <c r="S13" s="152"/>
      <c r="T13" s="12">
        <f t="shared" si="3"/>
        <v>496</v>
      </c>
      <c r="U13" s="13">
        <f t="shared" si="4"/>
        <v>4046979794</v>
      </c>
      <c r="V13" s="13">
        <f t="shared" si="5"/>
        <v>3418390119.29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2</v>
      </c>
      <c r="Q14" s="13">
        <v>9360000</v>
      </c>
      <c r="R14" s="13">
        <v>7956000</v>
      </c>
      <c r="S14" s="152"/>
      <c r="T14" s="12">
        <f t="shared" si="3"/>
        <v>138</v>
      </c>
      <c r="U14" s="13">
        <f t="shared" si="4"/>
        <v>1069454742</v>
      </c>
      <c r="V14" s="13">
        <f t="shared" si="5"/>
        <v>907311530.70000005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1</v>
      </c>
      <c r="Q15" s="13">
        <v>7000000</v>
      </c>
      <c r="R15" s="13">
        <v>5950000</v>
      </c>
      <c r="S15" s="152"/>
      <c r="T15" s="12">
        <f t="shared" si="3"/>
        <v>110</v>
      </c>
      <c r="U15" s="13">
        <f t="shared" si="4"/>
        <v>1005013132</v>
      </c>
      <c r="V15" s="13">
        <f t="shared" si="5"/>
        <v>840391562.29999995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/>
      <c r="Q16" s="13"/>
      <c r="R16" s="13"/>
      <c r="S16" s="152"/>
      <c r="T16" s="12">
        <f t="shared" si="3"/>
        <v>63</v>
      </c>
      <c r="U16" s="13">
        <f t="shared" si="4"/>
        <v>399886268</v>
      </c>
      <c r="V16" s="13">
        <f t="shared" si="5"/>
        <v>339903327.80000001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/>
      <c r="Q17" s="13"/>
      <c r="R17" s="13"/>
      <c r="S17" s="152"/>
      <c r="T17" s="12">
        <f t="shared" si="3"/>
        <v>1651</v>
      </c>
      <c r="U17" s="13">
        <f t="shared" si="4"/>
        <v>8959408985</v>
      </c>
      <c r="V17" s="13">
        <f t="shared" si="5"/>
        <v>7609274657.5099993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13</v>
      </c>
      <c r="Q18" s="13">
        <v>61516000</v>
      </c>
      <c r="R18" s="13">
        <v>52288600</v>
      </c>
      <c r="S18" s="152"/>
      <c r="T18" s="12">
        <f t="shared" si="3"/>
        <v>43</v>
      </c>
      <c r="U18" s="13">
        <f t="shared" si="4"/>
        <v>348696000</v>
      </c>
      <c r="V18" s="13">
        <f t="shared" si="5"/>
        <v>297029100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/>
      <c r="Q19" s="13"/>
      <c r="R19" s="13"/>
      <c r="S19" s="152"/>
      <c r="T19" s="12">
        <f t="shared" si="3"/>
        <v>2</v>
      </c>
      <c r="U19" s="13">
        <f t="shared" si="4"/>
        <v>9488000</v>
      </c>
      <c r="V19" s="13">
        <f t="shared" si="5"/>
        <v>8064800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/>
      <c r="Q20" s="13"/>
      <c r="R20" s="13"/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21041</v>
      </c>
      <c r="U22" s="109">
        <f>SUM(U4:U20)</f>
        <v>116287849880.85999</v>
      </c>
      <c r="V22" s="109">
        <f>SUM(V4:V20)</f>
        <v>98644919894.589966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55</v>
      </c>
      <c r="Q23" s="109">
        <f>SUM(Q4:Q22)</f>
        <v>276083000</v>
      </c>
      <c r="R23" s="109">
        <f>SUM(R4:R22)</f>
        <v>234670550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C11" sqref="C11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48" t="s">
        <v>141</v>
      </c>
      <c r="C1" s="248"/>
      <c r="D1" s="248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39</v>
      </c>
      <c r="C3" s="2">
        <v>184600000</v>
      </c>
      <c r="D3" s="2">
        <v>156910000</v>
      </c>
    </row>
    <row r="4" spans="1:4" x14ac:dyDescent="0.25">
      <c r="A4" s="1" t="s">
        <v>78</v>
      </c>
      <c r="B4" s="1">
        <v>16</v>
      </c>
      <c r="C4" s="2">
        <v>91483000</v>
      </c>
      <c r="D4" s="2">
        <v>77760550</v>
      </c>
    </row>
    <row r="5" spans="1:4" x14ac:dyDescent="0.25">
      <c r="A5" s="141" t="s">
        <v>18</v>
      </c>
      <c r="B5" s="140">
        <f>SUM(B3:B4)</f>
        <v>55</v>
      </c>
      <c r="C5" s="142">
        <f>SUM(C3:C4)</f>
        <v>276083000</v>
      </c>
      <c r="D5" s="142">
        <f>SUM(D3:D4)</f>
        <v>234670550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5" t="s">
        <v>129</v>
      </c>
      <c r="B1" s="245"/>
      <c r="C1" s="245"/>
      <c r="D1" s="245"/>
      <c r="E1" s="245"/>
      <c r="F1" s="245"/>
      <c r="G1" s="245"/>
      <c r="H1" s="245"/>
      <c r="I1" s="245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3" t="s">
        <v>18</v>
      </c>
      <c r="B9" s="244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2023-05-14T07:35:59Z</dcterms:modified>
</cp:coreProperties>
</file>